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defaultThemeVersion="166925"/>
  <mc:AlternateContent xmlns:mc="http://schemas.openxmlformats.org/markup-compatibility/2006">
    <mc:Choice Requires="x15">
      <x15ac:absPath xmlns:x15ac="http://schemas.microsoft.com/office/spreadsheetml/2010/11/ac" url="/Users/RajnishRohatgi/Documents/Consulting/Clients-Active/Chrysalis-Dr Peter/Mamatein/Marketing/Protein Calculator/"/>
    </mc:Choice>
  </mc:AlternateContent>
  <xr:revisionPtr revIDLastSave="0" documentId="13_ncr:1_{0BC5FCFF-4729-134C-8FE6-6B5166A5DED2}" xr6:coauthVersionLast="36" xr6:coauthVersionMax="36" xr10:uidLastSave="{00000000-0000-0000-0000-000000000000}"/>
  <bookViews>
    <workbookView xWindow="120" yWindow="460" windowWidth="28800" windowHeight="17540" xr2:uid="{1677FEAD-2420-1647-8DE0-26007FF90FAB}"/>
  </bookViews>
  <sheets>
    <sheet name="Protein Calculator" sheetId="1" r:id="rId1"/>
    <sheet name="Scoops Per Day" sheetId="2"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1" l="1"/>
  <c r="P12" i="1"/>
  <c r="D16" i="1"/>
  <c r="M9" i="1"/>
  <c r="P15" i="1" l="1"/>
  <c r="D4" i="2" l="1"/>
  <c r="E7" i="2"/>
  <c r="F7" i="2"/>
  <c r="G7" i="2"/>
  <c r="I7" i="2" s="1"/>
  <c r="K7" i="2" s="1"/>
  <c r="H7" i="2"/>
  <c r="J7" i="2"/>
  <c r="L7" i="2" s="1"/>
  <c r="E8" i="2"/>
  <c r="F8" i="2"/>
  <c r="G8" i="2"/>
  <c r="I8" i="2" s="1"/>
  <c r="K8" i="2" s="1"/>
  <c r="H8" i="2"/>
  <c r="J8" i="2"/>
  <c r="L8" i="2" s="1"/>
  <c r="E9" i="2"/>
  <c r="F9" i="2"/>
  <c r="G9" i="2"/>
  <c r="I9" i="2" s="1"/>
  <c r="K9" i="2" s="1"/>
  <c r="H9" i="2"/>
  <c r="J9" i="2"/>
  <c r="L9" i="2" s="1"/>
  <c r="P16" i="1"/>
  <c r="M6" i="1" l="1"/>
  <c r="M7" i="1"/>
  <c r="M12" i="1"/>
  <c r="M13" i="1"/>
  <c r="M14" i="1"/>
  <c r="M15" i="1"/>
  <c r="M17" i="1"/>
  <c r="M20" i="1"/>
  <c r="P10" i="1" l="1"/>
  <c r="M8" i="1"/>
  <c r="M10" i="1"/>
  <c r="M11" i="1"/>
  <c r="M18" i="1"/>
  <c r="P14" i="1"/>
  <c r="Q3" i="1" l="1"/>
  <c r="P18" i="1" l="1"/>
  <c r="P8" i="1"/>
  <c r="P20" i="1"/>
  <c r="N18" i="1"/>
  <c r="O18" i="1" s="1"/>
  <c r="N17" i="1"/>
  <c r="O17" i="1" s="1"/>
  <c r="Q17" i="1" s="1"/>
  <c r="N14" i="1"/>
  <c r="N13" i="1"/>
  <c r="O13" i="1" s="1"/>
  <c r="M16" i="1"/>
  <c r="N16" i="1" s="1"/>
  <c r="O16" i="1" s="1"/>
  <c r="N15" i="1"/>
  <c r="O15" i="1" s="1"/>
  <c r="Q15" i="1" s="1"/>
  <c r="N12" i="1"/>
  <c r="N11" i="1"/>
  <c r="O11" i="1" s="1"/>
  <c r="D10" i="1"/>
  <c r="D20" i="1"/>
  <c r="N8" i="1"/>
  <c r="O8" i="1" s="1"/>
  <c r="N6" i="1"/>
  <c r="O6" i="1" s="1"/>
  <c r="N7" i="1"/>
  <c r="O7" i="1" s="1"/>
  <c r="Q7" i="1" s="1"/>
  <c r="M19" i="1"/>
  <c r="N19" i="1" s="1"/>
  <c r="O19" i="1" s="1"/>
  <c r="N20" i="1"/>
  <c r="N9" i="1"/>
  <c r="N10" i="1"/>
  <c r="Q8" i="1" l="1"/>
  <c r="Q16" i="1"/>
  <c r="O12" i="1"/>
  <c r="Q12" i="1" s="1"/>
  <c r="O20" i="1"/>
  <c r="Q20" i="1" s="1"/>
  <c r="Q18" i="1"/>
  <c r="O9" i="1"/>
  <c r="Q9" i="1" s="1"/>
  <c r="Q11" i="1"/>
  <c r="Q13" i="1"/>
  <c r="O10" i="1"/>
  <c r="Q10" i="1" s="1"/>
  <c r="O14" i="1"/>
  <c r="Q14" i="1" s="1"/>
  <c r="Q6" i="1"/>
  <c r="Q19" i="1"/>
  <c r="Q21" i="1" l="1"/>
  <c r="Q22" i="1" s="1"/>
  <c r="Q23" i="1" s="1"/>
</calcChain>
</file>

<file path=xl/sharedStrings.xml><?xml version="1.0" encoding="utf-8"?>
<sst xmlns="http://schemas.openxmlformats.org/spreadsheetml/2006/main" count="94" uniqueCount="63">
  <si>
    <t>Eggs</t>
  </si>
  <si>
    <t>Lunch</t>
  </si>
  <si>
    <t>Evening</t>
  </si>
  <si>
    <t>Dinner</t>
  </si>
  <si>
    <t>Roti</t>
  </si>
  <si>
    <t>Nos</t>
  </si>
  <si>
    <t>Breakfast</t>
  </si>
  <si>
    <t>Morning</t>
  </si>
  <si>
    <t>Protein
/Day</t>
  </si>
  <si>
    <t>Unit of measure</t>
  </si>
  <si>
    <t>gm</t>
  </si>
  <si>
    <t>Week</t>
  </si>
  <si>
    <t>Protein-in-Diet Calculator</t>
  </si>
  <si>
    <t>Your Weight (kgs) =</t>
  </si>
  <si>
    <t>x</t>
  </si>
  <si>
    <t>PROTEIN REQUIREMENT FOR EXPECTING &amp; NEW MOMs</t>
  </si>
  <si>
    <t>A) PROTEIN REQUIREMENT</t>
  </si>
  <si>
    <t>Milk
(1 cup)</t>
  </si>
  <si>
    <t>Paneer 
(gms)</t>
  </si>
  <si>
    <t>Curd
(1 Bowl/Katori)</t>
  </si>
  <si>
    <t>B) TOTAL PROTEIN FROM DIET - PER DAY</t>
  </si>
  <si>
    <t>C) PROTEIN NEEDED FROM A SUPPLEMENT</t>
  </si>
  <si>
    <t>(A) - (B)</t>
  </si>
  <si>
    <t>Chicken/Meat
/Fish (Boneless)</t>
  </si>
  <si>
    <t>1 SCOOP</t>
  </si>
  <si>
    <t>G</t>
  </si>
  <si>
    <t>PROTEIN</t>
  </si>
  <si>
    <t>PATIENT REQUIREMENT</t>
  </si>
  <si>
    <t>Scoops per Day</t>
  </si>
  <si>
    <t>Protein g/day</t>
  </si>
  <si>
    <t>Jars/Mth</t>
  </si>
  <si>
    <t>Jars/3 mths</t>
  </si>
  <si>
    <t>Veg</t>
  </si>
  <si>
    <t>Non-V</t>
  </si>
  <si>
    <t>Thin</t>
  </si>
  <si>
    <t>Average Weight</t>
  </si>
  <si>
    <t>Overweight</t>
  </si>
  <si>
    <t>Mon</t>
  </si>
  <si>
    <t>Tue</t>
  </si>
  <si>
    <t>Wed</t>
  </si>
  <si>
    <t>Thu</t>
  </si>
  <si>
    <t>Fri</t>
  </si>
  <si>
    <t>Sat</t>
  </si>
  <si>
    <t>Sun</t>
  </si>
  <si>
    <t xml:space="preserve"> Gms/ Day =</t>
  </si>
  <si>
    <t>Katori</t>
  </si>
  <si>
    <t>Servings Per</t>
  </si>
  <si>
    <t>Avg / Day</t>
  </si>
  <si>
    <t>Rice (Cooked, 60g Raw)
(~2 Katori)</t>
  </si>
  <si>
    <t>Dal/Pulse (Cooked - 1 Kattori, 150g)</t>
  </si>
  <si>
    <t>Guidelines in How to Fill</t>
  </si>
  <si>
    <t>For items you don't have every day, decide how many times a week you have it :  Eg. If Non Veg is 3 times a week, then enter on any 3 days</t>
  </si>
  <si>
    <t xml:space="preserve">Servings in a day </t>
  </si>
  <si>
    <r>
      <rPr>
        <b/>
        <sz val="12"/>
        <color theme="1"/>
        <rFont val="Calibri"/>
        <family val="2"/>
        <scheme val="minor"/>
      </rPr>
      <t>How many Servings to Enter: Enter "1", each time you have an item, if your quanity matches with the defined "1 Serving".</t>
    </r>
    <r>
      <rPr>
        <sz val="12"/>
        <color theme="1"/>
        <rFont val="Calibri"/>
        <family val="2"/>
        <scheme val="minor"/>
      </rPr>
      <t xml:space="preserve">
For example: if you have 2 eggs at a time, enter "1" because the Serving size is defined as "2 eggs". IF you have 1 egg at a time, enter "0.5". 
Similarly, for 3 Rotis, enter "1.5"; for 4 Rotis, enter "2" (because "1 Serving" is defined at 2 Rotis.
Similarly, if you have 2 Katoris of Dal (whenever you have it) - enter "2" because "1 serving" is defined as "1 katori". OR for Rice, enter "1" if you have 2 Katoris of cooked Rice, or "1.5", if you have 3 katoris, or "2" if you have 4 katoris.
For Non Veg, "1 Serving" is defined as 100gm. So, if you have 100gm at a time, then enter "1", or Enter "2", if you have 200gm at a time
For Paneer, "1 serving" is defined as 75gm, so Enter "1", if you have about 75g, or enter "2" if you have 150gm, or enter "1.5", is you have around 100-120g</t>
    </r>
  </si>
  <si>
    <t>Avg Qty/
Day</t>
  </si>
  <si>
    <t xml:space="preserve"> gms/kg</t>
  </si>
  <si>
    <t xml:space="preserve"> = </t>
  </si>
  <si>
    <t xml:space="preserve">The Only things you have to fill up are:
a) Your Body Weight (in Kgs) and 
b) The "Servings in a Day". Fill for each meal of the Week, when you have these items, which accounts for 90% of your proteins. </t>
  </si>
  <si>
    <t>Miscellaneous - others - of other food through the day, eg Snacks - Daliya, Poha, Nuts etc)</t>
  </si>
  <si>
    <t>ml /gm</t>
  </si>
  <si>
    <t>1 Serving (nos/gm)</t>
  </si>
  <si>
    <t>Protein Content</t>
  </si>
  <si>
    <t>% or gm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</si>
</sst>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 x14ac:knownFonts="1">
    <font>
      <sz val="12"/>
      <color theme="1"/>
      <name val="Calibri"/>
      <family val="2"/>
      <scheme val="minor"/>
    </font>
    <font>
      <b/>
      <sz val="12"/>
      <color theme="1"/>
      <name val="Calibri"/>
      <family val="2"/>
      <scheme val="minor"/>
    </font>
    <font>
      <sz val="12"/>
      <color theme="1"/>
      <name val="Calibri"/>
      <family val="2"/>
      <scheme val="minor"/>
    </font>
  </fonts>
  <fills count="10">
    <fill>
      <patternFill patternType="none"/>
    </fill>
    <fill>
      <patternFill patternType="gray125"/>
    </fill>
    <fill>
      <patternFill patternType="solid">
        <fgColor theme="5" tint="0.399975585192419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rgb="FFFFC000"/>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5"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2" fillId="0" borderId="0" applyFont="0" applyFill="0" applyBorder="0" applyAlignment="0" applyProtection="0"/>
  </cellStyleXfs>
  <cellXfs count="102">
    <xf numFmtId="0" fontId="0" fillId="0" borderId="0" xfId="0"/>
    <xf numFmtId="0" fontId="0" fillId="0" borderId="1" xfId="0" applyBorder="1" applyAlignment="1">
      <alignment horizontal="center"/>
    </xf>
    <xf numFmtId="0" fontId="1" fillId="9" borderId="1" xfId="0" applyFont="1" applyFill="1" applyBorder="1"/>
    <xf numFmtId="9" fontId="0" fillId="0" borderId="1" xfId="0" applyNumberFormat="1" applyBorder="1" applyAlignment="1">
      <alignment horizontal="center"/>
    </xf>
    <xf numFmtId="0" fontId="1" fillId="9" borderId="1" xfId="0" applyFont="1" applyFill="1" applyBorder="1" applyAlignment="1">
      <alignment horizontal="center"/>
    </xf>
    <xf numFmtId="0" fontId="0" fillId="0" borderId="1" xfId="0" applyBorder="1" applyAlignment="1">
      <alignment horizontal="left"/>
    </xf>
    <xf numFmtId="1" fontId="0" fillId="0" borderId="1" xfId="0" applyNumberFormat="1" applyBorder="1" applyAlignment="1">
      <alignment horizontal="center"/>
    </xf>
    <xf numFmtId="164" fontId="0" fillId="0" borderId="1" xfId="0" applyNumberFormat="1" applyBorder="1" applyAlignment="1">
      <alignment horizontal="center"/>
    </xf>
    <xf numFmtId="0" fontId="1" fillId="3" borderId="1" xfId="0" applyFont="1" applyFill="1" applyBorder="1" applyAlignment="1">
      <alignment horizontal="left"/>
    </xf>
    <xf numFmtId="0" fontId="1" fillId="3" borderId="1" xfId="0" applyFont="1" applyFill="1" applyBorder="1" applyAlignment="1">
      <alignment horizontal="center"/>
    </xf>
    <xf numFmtId="1" fontId="1" fillId="3" borderId="1" xfId="0" applyNumberFormat="1" applyFont="1" applyFill="1" applyBorder="1" applyAlignment="1">
      <alignment horizontal="center"/>
    </xf>
    <xf numFmtId="164" fontId="1" fillId="3" borderId="1" xfId="0" applyNumberFormat="1" applyFont="1" applyFill="1" applyBorder="1" applyAlignment="1">
      <alignment horizontal="center"/>
    </xf>
    <xf numFmtId="0" fontId="0" fillId="4" borderId="2" xfId="0" applyFill="1" applyBorder="1" applyAlignment="1">
      <alignment horizontal="left" vertical="top" wrapText="1"/>
    </xf>
    <xf numFmtId="0" fontId="0" fillId="4" borderId="3" xfId="0" applyFill="1" applyBorder="1" applyAlignment="1">
      <alignment horizontal="left" vertical="top" wrapText="1"/>
    </xf>
    <xf numFmtId="0" fontId="0" fillId="3" borderId="2" xfId="0" applyFill="1" applyBorder="1" applyAlignment="1">
      <alignment horizontal="left" vertical="top"/>
    </xf>
    <xf numFmtId="0" fontId="0" fillId="3" borderId="3" xfId="0" applyFill="1" applyBorder="1" applyAlignment="1">
      <alignment horizontal="left" vertical="top"/>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6" borderId="4" xfId="0" applyFont="1" applyFill="1" applyBorder="1" applyAlignment="1">
      <alignment horizontal="center"/>
    </xf>
    <xf numFmtId="0" fontId="1" fillId="6" borderId="5" xfId="0" applyFont="1" applyFill="1" applyBorder="1" applyAlignment="1">
      <alignment horizontal="center"/>
    </xf>
    <xf numFmtId="0" fontId="1" fillId="6" borderId="7" xfId="0" applyFont="1" applyFill="1" applyBorder="1" applyAlignment="1">
      <alignment horizontal="left" wrapText="1"/>
    </xf>
    <xf numFmtId="0" fontId="1" fillId="6" borderId="9" xfId="0" applyFont="1" applyFill="1" applyBorder="1" applyAlignment="1">
      <alignment horizontal="left" wrapText="1"/>
    </xf>
    <xf numFmtId="0" fontId="1" fillId="9" borderId="4" xfId="0" applyFont="1" applyFill="1" applyBorder="1" applyAlignment="1">
      <alignment horizontal="center"/>
    </xf>
    <xf numFmtId="0" fontId="1" fillId="9" borderId="5" xfId="0" applyFont="1" applyFill="1" applyBorder="1" applyAlignment="1">
      <alignment horizontal="center"/>
    </xf>
    <xf numFmtId="0" fontId="0" fillId="0" borderId="0" xfId="0" applyAlignment="1">
      <alignment horizontal="left" vertical="top" wrapText="1"/>
    </xf>
    <xf numFmtId="0" fontId="1" fillId="6" borderId="10" xfId="0" applyFont="1" applyFill="1" applyBorder="1" applyAlignment="1">
      <alignment vertical="top"/>
    </xf>
    <xf numFmtId="0" fontId="0" fillId="0" borderId="0" xfId="0" applyAlignment="1">
      <alignment horizontal="center" vertical="top"/>
    </xf>
    <xf numFmtId="0" fontId="1" fillId="7" borderId="4" xfId="0" applyFont="1" applyFill="1" applyBorder="1" applyAlignment="1">
      <alignment vertical="top"/>
    </xf>
    <xf numFmtId="0" fontId="1" fillId="7" borderId="11" xfId="0" applyFont="1" applyFill="1" applyBorder="1" applyAlignment="1">
      <alignment vertical="top"/>
    </xf>
    <xf numFmtId="0" fontId="0" fillId="8" borderId="1" xfId="0" applyFill="1" applyBorder="1" applyAlignment="1">
      <alignment horizontal="left" vertical="top"/>
    </xf>
    <xf numFmtId="0" fontId="0" fillId="8" borderId="4" xfId="0" applyFill="1" applyBorder="1" applyAlignment="1">
      <alignment horizontal="left" vertical="top"/>
    </xf>
    <xf numFmtId="0" fontId="0" fillId="8" borderId="11" xfId="0" applyFill="1" applyBorder="1" applyAlignment="1">
      <alignment horizontal="center" vertical="top"/>
    </xf>
    <xf numFmtId="0" fontId="0" fillId="8" borderId="1" xfId="0" applyFill="1" applyBorder="1" applyAlignment="1">
      <alignment horizontal="center" vertical="top"/>
    </xf>
    <xf numFmtId="0" fontId="1" fillId="5" borderId="1" xfId="0" applyFont="1" applyFill="1" applyBorder="1" applyAlignment="1">
      <alignment horizontal="center" vertical="top"/>
    </xf>
    <xf numFmtId="0" fontId="1"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2"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2" borderId="5" xfId="0" applyFont="1" applyFill="1" applyBorder="1" applyAlignment="1">
      <alignment horizontal="center" vertical="top" wrapText="1"/>
    </xf>
    <xf numFmtId="0" fontId="1" fillId="2" borderId="1" xfId="0" applyFont="1" applyFill="1" applyBorder="1" applyAlignment="1">
      <alignment horizontal="center" vertical="top" wrapText="1"/>
    </xf>
    <xf numFmtId="0" fontId="1" fillId="2" borderId="8" xfId="0" applyFont="1" applyFill="1" applyBorder="1" applyAlignment="1">
      <alignment horizontal="left" vertical="top" wrapText="1"/>
    </xf>
    <xf numFmtId="0" fontId="1" fillId="2" borderId="9" xfId="0" applyFont="1" applyFill="1" applyBorder="1" applyAlignment="1">
      <alignment horizontal="left" vertical="top" wrapText="1"/>
    </xf>
    <xf numFmtId="0" fontId="1" fillId="2" borderId="3" xfId="0" applyFont="1" applyFill="1" applyBorder="1" applyAlignment="1">
      <alignment horizontal="center" vertical="top" wrapText="1"/>
    </xf>
    <xf numFmtId="0" fontId="0" fillId="3" borderId="1" xfId="0" applyFill="1" applyBorder="1" applyAlignment="1">
      <alignment horizontal="left" vertical="top"/>
    </xf>
    <xf numFmtId="0" fontId="0" fillId="3" borderId="1" xfId="0" applyFill="1" applyBorder="1" applyAlignment="1">
      <alignment vertical="top"/>
    </xf>
    <xf numFmtId="0" fontId="0" fillId="3" borderId="1" xfId="0" applyFill="1" applyBorder="1" applyAlignment="1" applyProtection="1">
      <alignment horizontal="center" vertical="top"/>
      <protection locked="0"/>
    </xf>
    <xf numFmtId="0" fontId="0" fillId="3" borderId="1" xfId="0" applyFill="1" applyBorder="1" applyAlignment="1">
      <alignment horizontal="center" vertical="top"/>
    </xf>
    <xf numFmtId="164" fontId="0" fillId="3" borderId="1" xfId="0" applyNumberFormat="1" applyFill="1" applyBorder="1" applyAlignment="1">
      <alignment horizontal="center" vertical="top"/>
    </xf>
    <xf numFmtId="0" fontId="0" fillId="4" borderId="1" xfId="0" applyFill="1" applyBorder="1" applyAlignment="1">
      <alignment vertical="top" wrapText="1"/>
    </xf>
    <xf numFmtId="0" fontId="0" fillId="4" borderId="1" xfId="0" applyFill="1" applyBorder="1" applyAlignment="1">
      <alignment horizontal="center" vertical="top" wrapText="1"/>
    </xf>
    <xf numFmtId="0" fontId="0" fillId="4" borderId="1" xfId="0" applyFill="1" applyBorder="1" applyAlignment="1" applyProtection="1">
      <alignment horizontal="center" vertical="top"/>
      <protection locked="0"/>
    </xf>
    <xf numFmtId="0" fontId="0" fillId="4" borderId="1" xfId="0" applyFill="1" applyBorder="1" applyAlignment="1">
      <alignment horizontal="center" vertical="top"/>
    </xf>
    <xf numFmtId="164" fontId="0" fillId="4" borderId="1" xfId="0" applyNumberFormat="1" applyFill="1" applyBorder="1" applyAlignment="1">
      <alignment horizontal="center" vertical="top"/>
    </xf>
    <xf numFmtId="165" fontId="0" fillId="4" borderId="1" xfId="1" applyNumberFormat="1" applyFont="1" applyFill="1" applyBorder="1" applyAlignment="1">
      <alignment horizontal="right" vertical="top"/>
    </xf>
    <xf numFmtId="165" fontId="0" fillId="4" borderId="1" xfId="1" applyNumberFormat="1" applyFont="1" applyFill="1" applyBorder="1" applyAlignment="1">
      <alignment horizontal="left" vertical="top"/>
    </xf>
    <xf numFmtId="0" fontId="0" fillId="3" borderId="2" xfId="0" applyFill="1" applyBorder="1" applyAlignment="1">
      <alignment horizontal="left" vertical="top" wrapText="1"/>
    </xf>
    <xf numFmtId="165" fontId="0" fillId="3" borderId="1" xfId="1" applyNumberFormat="1" applyFont="1" applyFill="1" applyBorder="1" applyAlignment="1">
      <alignment horizontal="right" vertical="top"/>
    </xf>
    <xf numFmtId="165" fontId="0" fillId="3" borderId="1" xfId="1" applyNumberFormat="1" applyFont="1" applyFill="1" applyBorder="1" applyAlignment="1">
      <alignment horizontal="left" vertical="top"/>
    </xf>
    <xf numFmtId="0" fontId="0" fillId="4" borderId="1" xfId="0" applyFill="1" applyBorder="1" applyAlignment="1">
      <alignment horizontal="right" vertical="top"/>
    </xf>
    <xf numFmtId="165" fontId="0" fillId="0" borderId="0" xfId="1" applyNumberFormat="1" applyFont="1" applyAlignment="1">
      <alignment horizontal="center" vertical="top"/>
    </xf>
    <xf numFmtId="0" fontId="0" fillId="4" borderId="1" xfId="0" applyFill="1" applyBorder="1" applyAlignment="1">
      <alignment horizontal="left" vertical="top"/>
    </xf>
    <xf numFmtId="164" fontId="0" fillId="3" borderId="1" xfId="0" applyNumberFormat="1" applyFill="1" applyBorder="1" applyAlignment="1">
      <alignment horizontal="right" vertical="top"/>
    </xf>
    <xf numFmtId="164" fontId="0" fillId="3" borderId="1" xfId="0" applyNumberFormat="1" applyFill="1" applyBorder="1" applyAlignment="1">
      <alignment horizontal="left" vertical="top"/>
    </xf>
    <xf numFmtId="164" fontId="0" fillId="4" borderId="1" xfId="0" applyNumberFormat="1" applyFill="1" applyBorder="1" applyAlignment="1">
      <alignment horizontal="right" vertical="top" wrapText="1"/>
    </xf>
    <xf numFmtId="2" fontId="0" fillId="4" borderId="1" xfId="0" applyNumberFormat="1" applyFill="1" applyBorder="1" applyAlignment="1">
      <alignment horizontal="center" vertical="top"/>
    </xf>
    <xf numFmtId="164" fontId="0" fillId="4" borderId="1" xfId="0" applyNumberFormat="1" applyFill="1" applyBorder="1" applyAlignment="1">
      <alignment horizontal="left" vertical="top" wrapText="1"/>
    </xf>
    <xf numFmtId="9" fontId="0" fillId="4" borderId="1" xfId="1" applyNumberFormat="1" applyFont="1" applyFill="1" applyBorder="1" applyAlignment="1">
      <alignment horizontal="right" vertical="top"/>
    </xf>
    <xf numFmtId="9" fontId="0" fillId="4" borderId="1" xfId="1" applyNumberFormat="1" applyFont="1" applyFill="1" applyBorder="1" applyAlignment="1">
      <alignment horizontal="left" vertical="top"/>
    </xf>
    <xf numFmtId="2" fontId="0" fillId="3" borderId="11" xfId="0" applyNumberFormat="1" applyFill="1" applyBorder="1" applyAlignment="1">
      <alignment vertical="top"/>
    </xf>
    <xf numFmtId="9" fontId="0" fillId="3" borderId="1" xfId="1" applyFont="1" applyFill="1" applyBorder="1" applyAlignment="1">
      <alignment horizontal="center" vertical="top"/>
    </xf>
    <xf numFmtId="2" fontId="0" fillId="3" borderId="4" xfId="0" applyNumberFormat="1" applyFill="1" applyBorder="1" applyAlignment="1">
      <alignment vertical="top"/>
    </xf>
    <xf numFmtId="2" fontId="0" fillId="3" borderId="5" xfId="0" applyNumberFormat="1" applyFill="1" applyBorder="1" applyAlignment="1">
      <alignment vertical="top"/>
    </xf>
    <xf numFmtId="0" fontId="1" fillId="2" borderId="4" xfId="0" applyFont="1" applyFill="1" applyBorder="1" applyAlignment="1">
      <alignment vertical="top"/>
    </xf>
    <xf numFmtId="0" fontId="1" fillId="2" borderId="11" xfId="0" applyFont="1" applyFill="1" applyBorder="1" applyAlignment="1">
      <alignment vertical="top"/>
    </xf>
    <xf numFmtId="0" fontId="0" fillId="2" borderId="4" xfId="0" applyFill="1" applyBorder="1" applyAlignment="1">
      <alignment horizontal="left" vertical="top"/>
    </xf>
    <xf numFmtId="0" fontId="1" fillId="2" borderId="5" xfId="0" applyFont="1" applyFill="1" applyBorder="1" applyAlignment="1">
      <alignment vertical="top"/>
    </xf>
    <xf numFmtId="0" fontId="0" fillId="2" borderId="11" xfId="0" applyFill="1" applyBorder="1" applyAlignment="1">
      <alignment horizontal="left" vertical="top"/>
    </xf>
    <xf numFmtId="0" fontId="0" fillId="2" borderId="5" xfId="0" applyFill="1" applyBorder="1" applyAlignment="1">
      <alignment horizontal="left" vertical="top"/>
    </xf>
    <xf numFmtId="1" fontId="1" fillId="2" borderId="1" xfId="0" applyNumberFormat="1" applyFont="1" applyFill="1" applyBorder="1" applyAlignment="1">
      <alignment horizontal="right" vertical="top"/>
    </xf>
    <xf numFmtId="0" fontId="1" fillId="7" borderId="4" xfId="0" applyFont="1" applyFill="1" applyBorder="1" applyAlignment="1">
      <alignment horizontal="center" vertical="top"/>
    </xf>
    <xf numFmtId="0" fontId="1" fillId="7" borderId="5" xfId="0" applyFont="1" applyFill="1" applyBorder="1" applyAlignment="1">
      <alignment vertical="top"/>
    </xf>
    <xf numFmtId="0" fontId="1" fillId="7" borderId="11" xfId="0" applyFont="1" applyFill="1" applyBorder="1" applyAlignment="1">
      <alignment horizontal="center" vertical="top"/>
    </xf>
    <xf numFmtId="0" fontId="1" fillId="7" borderId="5" xfId="0" applyFont="1" applyFill="1" applyBorder="1" applyAlignment="1">
      <alignment horizontal="center" vertical="top"/>
    </xf>
    <xf numFmtId="1" fontId="1" fillId="7" borderId="1" xfId="0" applyNumberFormat="1" applyFont="1" applyFill="1" applyBorder="1" applyAlignment="1">
      <alignment horizontal="right" vertical="top"/>
    </xf>
    <xf numFmtId="0" fontId="0" fillId="0" borderId="0" xfId="0" applyAlignment="1">
      <alignment vertical="top"/>
    </xf>
    <xf numFmtId="2" fontId="0" fillId="0" borderId="0" xfId="0" applyNumberFormat="1" applyAlignment="1">
      <alignment horizontal="center" vertical="top"/>
    </xf>
    <xf numFmtId="0" fontId="0" fillId="0" borderId="0" xfId="0" applyAlignment="1">
      <alignment horizontal="left" vertical="top"/>
    </xf>
    <xf numFmtId="0" fontId="0" fillId="0" borderId="0" xfId="0" applyAlignment="1">
      <alignment vertical="top" wrapText="1"/>
    </xf>
    <xf numFmtId="0" fontId="1" fillId="0" borderId="0" xfId="0" applyFont="1" applyAlignment="1">
      <alignment vertical="top"/>
    </xf>
    <xf numFmtId="0" fontId="1" fillId="0" borderId="0" xfId="0" applyFont="1" applyAlignment="1">
      <alignment horizontal="left" vertical="top"/>
    </xf>
    <xf numFmtId="0" fontId="0" fillId="8" borderId="1" xfId="0" applyFill="1" applyBorder="1" applyAlignment="1">
      <alignment horizontal="center" vertical="center"/>
    </xf>
    <xf numFmtId="0" fontId="1" fillId="8" borderId="1" xfId="0" applyFont="1" applyFill="1" applyBorder="1" applyAlignment="1">
      <alignment horizontal="left" vertical="top"/>
    </xf>
    <xf numFmtId="0" fontId="1" fillId="0" borderId="0" xfId="0" applyFont="1" applyAlignment="1">
      <alignment horizontal="left" vertical="top" wrapText="1"/>
    </xf>
    <xf numFmtId="0" fontId="0" fillId="3" borderId="4" xfId="0" applyFill="1" applyBorder="1" applyAlignment="1">
      <alignment horizontal="left" vertical="top"/>
    </xf>
    <xf numFmtId="0" fontId="0" fillId="3" borderId="11" xfId="0" applyFill="1" applyBorder="1" applyAlignment="1">
      <alignment horizontal="left" vertical="top"/>
    </xf>
    <xf numFmtId="0" fontId="0" fillId="3" borderId="5" xfId="0" applyFill="1" applyBorder="1" applyAlignment="1">
      <alignment horizontal="left" vertical="top"/>
    </xf>
    <xf numFmtId="0" fontId="1" fillId="5" borderId="1" xfId="0" applyFont="1" applyFill="1" applyBorder="1" applyAlignment="1">
      <alignment horizontal="center" vertical="top"/>
    </xf>
    <xf numFmtId="0" fontId="1" fillId="5" borderId="11" xfId="0" applyFont="1" applyFill="1" applyBorder="1" applyAlignment="1" applyProtection="1">
      <alignment horizontal="center" vertical="top"/>
      <protection locked="0"/>
    </xf>
    <xf numFmtId="0" fontId="1" fillId="5" borderId="5" xfId="0" applyFont="1" applyFill="1" applyBorder="1" applyAlignment="1" applyProtection="1">
      <alignment horizontal="center" vertical="top"/>
      <protection locked="0"/>
    </xf>
    <xf numFmtId="0" fontId="1" fillId="5" borderId="1" xfId="0" applyFont="1" applyFill="1" applyBorder="1" applyAlignment="1">
      <alignment horizontal="center" vertical="center"/>
    </xf>
    <xf numFmtId="0" fontId="1" fillId="2" borderId="2" xfId="0" applyFont="1" applyFill="1" applyBorder="1" applyAlignment="1">
      <alignment vertical="top"/>
    </xf>
    <xf numFmtId="0" fontId="1" fillId="2" borderId="3" xfId="0" applyFont="1" applyFill="1" applyBorder="1" applyAlignment="1">
      <alignment vertical="top"/>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A6EA9-E6AF-8844-A3FE-9DB1DCBDB495}">
  <dimension ref="A2:U29"/>
  <sheetViews>
    <sheetView tabSelected="1" zoomScale="125" zoomScaleNormal="140" workbookViewId="0">
      <pane xSplit="18" ySplit="8" topLeftCell="S9" activePane="bottomRight" state="frozen"/>
      <selection pane="topRight" activeCell="S1" sqref="S1"/>
      <selection pane="bottomLeft" activeCell="A9" sqref="A9"/>
      <selection pane="bottomRight" activeCell="I9" sqref="I9"/>
    </sheetView>
  </sheetViews>
  <sheetFormatPr baseColWidth="10" defaultRowHeight="16" x14ac:dyDescent="0.2"/>
  <cols>
    <col min="1" max="1" width="2.33203125" style="26" customWidth="1"/>
    <col min="2" max="2" width="30.5" style="26" customWidth="1"/>
    <col min="3" max="3" width="9.33203125" style="26" customWidth="1"/>
    <col min="4" max="4" width="9.5" style="26" customWidth="1"/>
    <col min="5" max="5" width="8.83203125" style="26" customWidth="1"/>
    <col min="6" max="6" width="4.83203125" style="26" customWidth="1"/>
    <col min="7" max="7" width="4.1640625" style="26" customWidth="1"/>
    <col min="8" max="8" width="5" style="26" customWidth="1"/>
    <col min="9" max="9" width="4.1640625" style="26" customWidth="1"/>
    <col min="10" max="10" width="3.33203125" style="26" customWidth="1"/>
    <col min="11" max="11" width="3.83203125" style="26" customWidth="1"/>
    <col min="12" max="12" width="4.1640625" style="26" customWidth="1"/>
    <col min="13" max="13" width="6" style="26" bestFit="1" customWidth="1"/>
    <col min="14" max="14" width="7.1640625" style="26" customWidth="1"/>
    <col min="15" max="15" width="7.33203125" style="26" customWidth="1"/>
    <col min="16" max="16" width="11" style="26" customWidth="1"/>
    <col min="17" max="17" width="9.5" style="26" customWidth="1"/>
    <col min="18" max="18" width="2.5" style="26" customWidth="1"/>
    <col min="19" max="19" width="14.83203125" style="26" customWidth="1"/>
    <col min="20" max="20" width="9.5" style="26" bestFit="1" customWidth="1"/>
    <col min="21" max="21" width="7" style="26" bestFit="1" customWidth="1"/>
    <col min="22" max="22" width="7.5" style="26" customWidth="1"/>
    <col min="23" max="23" width="6.5" style="26" bestFit="1" customWidth="1"/>
    <col min="24" max="24" width="4.33203125" style="26" bestFit="1" customWidth="1"/>
    <col min="25" max="25" width="6.5" style="26" bestFit="1" customWidth="1"/>
    <col min="26" max="26" width="4.6640625" style="26" bestFit="1" customWidth="1"/>
    <col min="27" max="27" width="6.5" style="26" bestFit="1" customWidth="1"/>
    <col min="28" max="28" width="4.33203125" style="26" bestFit="1" customWidth="1"/>
    <col min="29" max="29" width="6.5" style="26" bestFit="1" customWidth="1"/>
    <col min="30" max="16384" width="10.83203125" style="26"/>
  </cols>
  <sheetData>
    <row r="2" spans="2:21" x14ac:dyDescent="0.2">
      <c r="B2" s="25" t="s">
        <v>15</v>
      </c>
      <c r="C2" s="25"/>
      <c r="D2" s="25"/>
      <c r="E2" s="25"/>
      <c r="F2" s="25"/>
      <c r="G2" s="25"/>
      <c r="H2" s="25"/>
      <c r="I2" s="25"/>
      <c r="J2" s="25"/>
      <c r="K2" s="25"/>
      <c r="L2" s="25"/>
      <c r="M2" s="25"/>
      <c r="N2" s="25"/>
      <c r="O2" s="25"/>
      <c r="P2" s="25"/>
      <c r="Q2" s="25"/>
    </row>
    <row r="3" spans="2:21" x14ac:dyDescent="0.2">
      <c r="B3" s="27" t="s">
        <v>16</v>
      </c>
      <c r="C3" s="28"/>
      <c r="D3" s="28"/>
      <c r="E3" s="28"/>
      <c r="F3" s="30" t="s">
        <v>13</v>
      </c>
      <c r="G3" s="30"/>
      <c r="H3" s="30"/>
      <c r="I3" s="31"/>
      <c r="J3" s="97">
        <v>0</v>
      </c>
      <c r="K3" s="98"/>
      <c r="L3" s="32" t="s">
        <v>14</v>
      </c>
      <c r="M3" s="32">
        <v>1.4</v>
      </c>
      <c r="N3" s="29" t="s">
        <v>55</v>
      </c>
      <c r="O3" s="90" t="s">
        <v>56</v>
      </c>
      <c r="P3" s="91" t="s">
        <v>44</v>
      </c>
      <c r="Q3" s="33">
        <f>M3*J3</f>
        <v>0</v>
      </c>
    </row>
    <row r="4" spans="2:21" ht="16" customHeight="1" x14ac:dyDescent="0.2">
      <c r="B4" s="34" t="s">
        <v>12</v>
      </c>
      <c r="C4" s="35"/>
      <c r="D4" s="16" t="s">
        <v>60</v>
      </c>
      <c r="E4" s="16" t="s">
        <v>9</v>
      </c>
      <c r="F4" s="96" t="s">
        <v>52</v>
      </c>
      <c r="G4" s="96"/>
      <c r="H4" s="96"/>
      <c r="I4" s="96"/>
      <c r="J4" s="96"/>
      <c r="K4" s="96"/>
      <c r="L4" s="96"/>
      <c r="M4" s="37" t="s">
        <v>46</v>
      </c>
      <c r="N4" s="38"/>
      <c r="O4" s="36" t="s">
        <v>54</v>
      </c>
      <c r="P4" s="100" t="s">
        <v>61</v>
      </c>
      <c r="Q4" s="39"/>
    </row>
    <row r="5" spans="2:21" ht="32" customHeight="1" x14ac:dyDescent="0.2">
      <c r="B5" s="40"/>
      <c r="C5" s="41"/>
      <c r="D5" s="17"/>
      <c r="E5" s="17"/>
      <c r="F5" s="99" t="s">
        <v>37</v>
      </c>
      <c r="G5" s="99" t="s">
        <v>38</v>
      </c>
      <c r="H5" s="99" t="s">
        <v>39</v>
      </c>
      <c r="I5" s="99" t="s">
        <v>40</v>
      </c>
      <c r="J5" s="99" t="s">
        <v>41</v>
      </c>
      <c r="K5" s="99" t="s">
        <v>42</v>
      </c>
      <c r="L5" s="99" t="s">
        <v>43</v>
      </c>
      <c r="M5" s="39" t="s">
        <v>11</v>
      </c>
      <c r="N5" s="39" t="s">
        <v>47</v>
      </c>
      <c r="O5" s="42"/>
      <c r="P5" s="101" t="s">
        <v>62</v>
      </c>
      <c r="Q5" s="39" t="s">
        <v>8</v>
      </c>
    </row>
    <row r="6" spans="2:21" x14ac:dyDescent="0.2">
      <c r="B6" s="43" t="s">
        <v>0</v>
      </c>
      <c r="C6" s="44" t="s">
        <v>6</v>
      </c>
      <c r="D6" s="45">
        <v>2</v>
      </c>
      <c r="E6" s="46" t="s">
        <v>5</v>
      </c>
      <c r="F6" s="45"/>
      <c r="G6" s="45"/>
      <c r="H6" s="45"/>
      <c r="I6" s="45"/>
      <c r="J6" s="45"/>
      <c r="K6" s="45"/>
      <c r="L6" s="45"/>
      <c r="M6" s="46">
        <f t="shared" ref="M6:M20" si="0">SUM(F6:L6)</f>
        <v>0</v>
      </c>
      <c r="N6" s="47">
        <f>M6/7</f>
        <v>0</v>
      </c>
      <c r="O6" s="47">
        <f>N6*D6</f>
        <v>0</v>
      </c>
      <c r="P6" s="46">
        <v>6.5</v>
      </c>
      <c r="Q6" s="47">
        <f>P6*O6</f>
        <v>0</v>
      </c>
    </row>
    <row r="7" spans="2:21" ht="17" x14ac:dyDescent="0.2">
      <c r="B7" s="12" t="s">
        <v>17</v>
      </c>
      <c r="C7" s="48" t="s">
        <v>7</v>
      </c>
      <c r="D7" s="49">
        <v>200</v>
      </c>
      <c r="E7" s="49" t="s">
        <v>59</v>
      </c>
      <c r="F7" s="50"/>
      <c r="G7" s="50"/>
      <c r="H7" s="50"/>
      <c r="I7" s="50"/>
      <c r="J7" s="50"/>
      <c r="K7" s="50"/>
      <c r="L7" s="50"/>
      <c r="M7" s="51">
        <f t="shared" si="0"/>
        <v>0</v>
      </c>
      <c r="N7" s="52">
        <f>M7/7</f>
        <v>0</v>
      </c>
      <c r="O7" s="51">
        <f>N7*D7</f>
        <v>0</v>
      </c>
      <c r="P7" s="53">
        <v>3.6799999999999999E-2</v>
      </c>
      <c r="Q7" s="52">
        <f t="shared" ref="Q7:Q18" si="1">P7*O7</f>
        <v>0</v>
      </c>
    </row>
    <row r="8" spans="2:21" ht="17" x14ac:dyDescent="0.2">
      <c r="B8" s="13"/>
      <c r="C8" s="48" t="s">
        <v>2</v>
      </c>
      <c r="D8" s="49">
        <v>200</v>
      </c>
      <c r="E8" s="49" t="s">
        <v>59</v>
      </c>
      <c r="F8" s="50"/>
      <c r="G8" s="50"/>
      <c r="H8" s="50"/>
      <c r="I8" s="50"/>
      <c r="J8" s="50"/>
      <c r="K8" s="50"/>
      <c r="L8" s="50"/>
      <c r="M8" s="51">
        <f t="shared" si="0"/>
        <v>0</v>
      </c>
      <c r="N8" s="52">
        <f>M8/7</f>
        <v>0</v>
      </c>
      <c r="O8" s="51">
        <f>N8*D8</f>
        <v>0</v>
      </c>
      <c r="P8" s="54">
        <f>P7</f>
        <v>3.6799999999999999E-2</v>
      </c>
      <c r="Q8" s="52">
        <f t="shared" si="1"/>
        <v>0</v>
      </c>
    </row>
    <row r="9" spans="2:21" x14ac:dyDescent="0.2">
      <c r="B9" s="55" t="s">
        <v>18</v>
      </c>
      <c r="C9" s="44" t="s">
        <v>1</v>
      </c>
      <c r="D9" s="46">
        <v>75</v>
      </c>
      <c r="E9" s="46" t="s">
        <v>10</v>
      </c>
      <c r="F9" s="45"/>
      <c r="G9" s="45"/>
      <c r="H9" s="45"/>
      <c r="I9" s="45"/>
      <c r="J9" s="45"/>
      <c r="K9" s="45"/>
      <c r="L9" s="45"/>
      <c r="M9" s="46">
        <f t="shared" si="0"/>
        <v>0</v>
      </c>
      <c r="N9" s="47">
        <f t="shared" ref="N9:N12" si="2">M9/7</f>
        <v>0</v>
      </c>
      <c r="O9" s="47">
        <f>N9*D9</f>
        <v>0</v>
      </c>
      <c r="P9" s="56">
        <v>0.1414</v>
      </c>
      <c r="Q9" s="47">
        <f t="shared" si="1"/>
        <v>0</v>
      </c>
    </row>
    <row r="10" spans="2:21" x14ac:dyDescent="0.2">
      <c r="B10" s="15"/>
      <c r="C10" s="44" t="s">
        <v>3</v>
      </c>
      <c r="D10" s="46">
        <f>D9</f>
        <v>75</v>
      </c>
      <c r="E10" s="46" t="s">
        <v>10</v>
      </c>
      <c r="F10" s="45"/>
      <c r="G10" s="45"/>
      <c r="H10" s="45"/>
      <c r="I10" s="45"/>
      <c r="J10" s="45"/>
      <c r="K10" s="45"/>
      <c r="L10" s="45"/>
      <c r="M10" s="46">
        <f t="shared" si="0"/>
        <v>0</v>
      </c>
      <c r="N10" s="47">
        <f t="shared" si="2"/>
        <v>0</v>
      </c>
      <c r="O10" s="46">
        <f>N10*D10</f>
        <v>0</v>
      </c>
      <c r="P10" s="57">
        <f>P9</f>
        <v>0.1414</v>
      </c>
      <c r="Q10" s="47">
        <f t="shared" si="1"/>
        <v>0</v>
      </c>
    </row>
    <row r="11" spans="2:21" ht="17" x14ac:dyDescent="0.2">
      <c r="B11" s="12" t="s">
        <v>49</v>
      </c>
      <c r="C11" s="48" t="s">
        <v>1</v>
      </c>
      <c r="D11" s="49">
        <v>1</v>
      </c>
      <c r="E11" s="49" t="s">
        <v>45</v>
      </c>
      <c r="F11" s="50"/>
      <c r="G11" s="50"/>
      <c r="H11" s="50"/>
      <c r="I11" s="50"/>
      <c r="J11" s="50"/>
      <c r="K11" s="50"/>
      <c r="L11" s="50"/>
      <c r="M11" s="51">
        <f t="shared" si="0"/>
        <v>0</v>
      </c>
      <c r="N11" s="52">
        <f t="shared" si="2"/>
        <v>0</v>
      </c>
      <c r="O11" s="51">
        <f>N11*D11</f>
        <v>0</v>
      </c>
      <c r="P11" s="58">
        <v>6.5</v>
      </c>
      <c r="Q11" s="52">
        <f t="shared" si="1"/>
        <v>0</v>
      </c>
      <c r="U11" s="59"/>
    </row>
    <row r="12" spans="2:21" ht="17" x14ac:dyDescent="0.2">
      <c r="B12" s="13"/>
      <c r="C12" s="48" t="s">
        <v>3</v>
      </c>
      <c r="D12" s="49">
        <f>D11</f>
        <v>1</v>
      </c>
      <c r="E12" s="49" t="s">
        <v>45</v>
      </c>
      <c r="F12" s="50"/>
      <c r="G12" s="50"/>
      <c r="H12" s="50"/>
      <c r="I12" s="50"/>
      <c r="J12" s="50"/>
      <c r="K12" s="50"/>
      <c r="L12" s="50"/>
      <c r="M12" s="51">
        <f t="shared" si="0"/>
        <v>0</v>
      </c>
      <c r="N12" s="52">
        <f t="shared" si="2"/>
        <v>0</v>
      </c>
      <c r="O12" s="51">
        <f>N12*D12</f>
        <v>0</v>
      </c>
      <c r="P12" s="60">
        <f>P11</f>
        <v>6.5</v>
      </c>
      <c r="Q12" s="52">
        <f t="shared" si="1"/>
        <v>0</v>
      </c>
    </row>
    <row r="13" spans="2:21" x14ac:dyDescent="0.2">
      <c r="B13" s="14" t="s">
        <v>4</v>
      </c>
      <c r="C13" s="44" t="s">
        <v>1</v>
      </c>
      <c r="D13" s="45">
        <v>2</v>
      </c>
      <c r="E13" s="46" t="s">
        <v>5</v>
      </c>
      <c r="F13" s="45"/>
      <c r="G13" s="45"/>
      <c r="H13" s="45"/>
      <c r="I13" s="45"/>
      <c r="J13" s="45"/>
      <c r="K13" s="45"/>
      <c r="L13" s="45"/>
      <c r="M13" s="46">
        <f t="shared" si="0"/>
        <v>0</v>
      </c>
      <c r="N13" s="47">
        <f t="shared" ref="N13:N20" si="3">M13/7</f>
        <v>0</v>
      </c>
      <c r="O13" s="46">
        <f>N13*D13</f>
        <v>0</v>
      </c>
      <c r="P13" s="61">
        <v>3.17</v>
      </c>
      <c r="Q13" s="47">
        <f t="shared" si="1"/>
        <v>0</v>
      </c>
    </row>
    <row r="14" spans="2:21" x14ac:dyDescent="0.2">
      <c r="B14" s="15"/>
      <c r="C14" s="44" t="s">
        <v>3</v>
      </c>
      <c r="D14" s="45">
        <v>2</v>
      </c>
      <c r="E14" s="46" t="s">
        <v>5</v>
      </c>
      <c r="F14" s="45"/>
      <c r="G14" s="45"/>
      <c r="H14" s="45"/>
      <c r="I14" s="45"/>
      <c r="J14" s="45"/>
      <c r="K14" s="45"/>
      <c r="L14" s="45"/>
      <c r="M14" s="46">
        <f t="shared" si="0"/>
        <v>0</v>
      </c>
      <c r="N14" s="47">
        <f t="shared" si="3"/>
        <v>0</v>
      </c>
      <c r="O14" s="46">
        <f>N14*D14</f>
        <v>0</v>
      </c>
      <c r="P14" s="62">
        <f>P13</f>
        <v>3.17</v>
      </c>
      <c r="Q14" s="47">
        <f>P14*O14</f>
        <v>0</v>
      </c>
    </row>
    <row r="15" spans="2:21" ht="17" x14ac:dyDescent="0.2">
      <c r="B15" s="12" t="s">
        <v>48</v>
      </c>
      <c r="C15" s="48" t="s">
        <v>1</v>
      </c>
      <c r="D15" s="49">
        <v>2</v>
      </c>
      <c r="E15" s="49" t="s">
        <v>45</v>
      </c>
      <c r="F15" s="50"/>
      <c r="G15" s="50"/>
      <c r="H15" s="50"/>
      <c r="I15" s="50"/>
      <c r="J15" s="50"/>
      <c r="K15" s="50"/>
      <c r="L15" s="50"/>
      <c r="M15" s="51">
        <f t="shared" si="0"/>
        <v>0</v>
      </c>
      <c r="N15" s="52">
        <f t="shared" si="3"/>
        <v>0</v>
      </c>
      <c r="O15" s="51">
        <f>N15*D15</f>
        <v>0</v>
      </c>
      <c r="P15" s="63">
        <f>2.38</f>
        <v>2.38</v>
      </c>
      <c r="Q15" s="64">
        <f>P15*O15</f>
        <v>0</v>
      </c>
    </row>
    <row r="16" spans="2:21" ht="17" x14ac:dyDescent="0.2">
      <c r="B16" s="13"/>
      <c r="C16" s="48" t="s">
        <v>3</v>
      </c>
      <c r="D16" s="49">
        <f>D15</f>
        <v>2</v>
      </c>
      <c r="E16" s="49" t="s">
        <v>45</v>
      </c>
      <c r="F16" s="50"/>
      <c r="G16" s="50"/>
      <c r="H16" s="50"/>
      <c r="I16" s="50"/>
      <c r="J16" s="50"/>
      <c r="K16" s="50"/>
      <c r="L16" s="50"/>
      <c r="M16" s="51">
        <f t="shared" si="0"/>
        <v>0</v>
      </c>
      <c r="N16" s="52">
        <f t="shared" si="3"/>
        <v>0</v>
      </c>
      <c r="O16" s="51">
        <f>N16*D16</f>
        <v>0</v>
      </c>
      <c r="P16" s="65">
        <f>P15</f>
        <v>2.38</v>
      </c>
      <c r="Q16" s="52">
        <f t="shared" si="1"/>
        <v>0</v>
      </c>
    </row>
    <row r="17" spans="1:17" x14ac:dyDescent="0.2">
      <c r="B17" s="55" t="s">
        <v>19</v>
      </c>
      <c r="C17" s="44" t="s">
        <v>1</v>
      </c>
      <c r="D17" s="46">
        <v>150</v>
      </c>
      <c r="E17" s="46" t="s">
        <v>10</v>
      </c>
      <c r="F17" s="45"/>
      <c r="G17" s="45"/>
      <c r="H17" s="45"/>
      <c r="I17" s="45"/>
      <c r="J17" s="45"/>
      <c r="K17" s="45"/>
      <c r="L17" s="45"/>
      <c r="M17" s="46">
        <f t="shared" si="0"/>
        <v>0</v>
      </c>
      <c r="N17" s="47">
        <f t="shared" si="3"/>
        <v>0</v>
      </c>
      <c r="O17" s="46">
        <f>N17*D17</f>
        <v>0</v>
      </c>
      <c r="P17" s="56">
        <v>3.5000000000000003E-2</v>
      </c>
      <c r="Q17" s="47">
        <f t="shared" si="1"/>
        <v>0</v>
      </c>
    </row>
    <row r="18" spans="1:17" x14ac:dyDescent="0.2">
      <c r="B18" s="15"/>
      <c r="C18" s="44" t="s">
        <v>3</v>
      </c>
      <c r="D18" s="46">
        <v>150</v>
      </c>
      <c r="E18" s="46" t="s">
        <v>10</v>
      </c>
      <c r="F18" s="45"/>
      <c r="G18" s="45"/>
      <c r="H18" s="45"/>
      <c r="I18" s="45"/>
      <c r="J18" s="45"/>
      <c r="K18" s="45"/>
      <c r="L18" s="45"/>
      <c r="M18" s="46">
        <f t="shared" si="0"/>
        <v>0</v>
      </c>
      <c r="N18" s="47">
        <f t="shared" si="3"/>
        <v>0</v>
      </c>
      <c r="O18" s="46">
        <f>N18*D18</f>
        <v>0</v>
      </c>
      <c r="P18" s="57">
        <f>P17</f>
        <v>3.5000000000000003E-2</v>
      </c>
      <c r="Q18" s="47">
        <f t="shared" si="1"/>
        <v>0</v>
      </c>
    </row>
    <row r="19" spans="1:17" ht="17" x14ac:dyDescent="0.2">
      <c r="B19" s="12" t="s">
        <v>23</v>
      </c>
      <c r="C19" s="48" t="s">
        <v>1</v>
      </c>
      <c r="D19" s="49">
        <v>100</v>
      </c>
      <c r="E19" s="49" t="s">
        <v>10</v>
      </c>
      <c r="F19" s="50"/>
      <c r="G19" s="50"/>
      <c r="H19" s="50"/>
      <c r="I19" s="50"/>
      <c r="J19" s="50"/>
      <c r="K19" s="50"/>
      <c r="L19" s="50"/>
      <c r="M19" s="51">
        <f t="shared" si="0"/>
        <v>0</v>
      </c>
      <c r="N19" s="52">
        <f t="shared" si="3"/>
        <v>0</v>
      </c>
      <c r="O19" s="51">
        <f>N19*D19</f>
        <v>0</v>
      </c>
      <c r="P19" s="66">
        <v>0.25</v>
      </c>
      <c r="Q19" s="52">
        <f>P19*O19</f>
        <v>0</v>
      </c>
    </row>
    <row r="20" spans="1:17" ht="17" x14ac:dyDescent="0.2">
      <c r="B20" s="13"/>
      <c r="C20" s="48" t="s">
        <v>3</v>
      </c>
      <c r="D20" s="49">
        <f>D19</f>
        <v>100</v>
      </c>
      <c r="E20" s="49" t="s">
        <v>10</v>
      </c>
      <c r="F20" s="50"/>
      <c r="G20" s="50"/>
      <c r="H20" s="50"/>
      <c r="I20" s="50"/>
      <c r="J20" s="50"/>
      <c r="K20" s="50"/>
      <c r="L20" s="50"/>
      <c r="M20" s="51">
        <f t="shared" si="0"/>
        <v>0</v>
      </c>
      <c r="N20" s="52">
        <f t="shared" si="3"/>
        <v>0</v>
      </c>
      <c r="O20" s="51">
        <f>N20*D20</f>
        <v>0</v>
      </c>
      <c r="P20" s="67">
        <f>P19</f>
        <v>0.25</v>
      </c>
      <c r="Q20" s="52">
        <f>P20*O20</f>
        <v>0</v>
      </c>
    </row>
    <row r="21" spans="1:17" x14ac:dyDescent="0.2">
      <c r="B21" s="93" t="s">
        <v>58</v>
      </c>
      <c r="C21" s="94"/>
      <c r="D21" s="94"/>
      <c r="E21" s="94"/>
      <c r="F21" s="94"/>
      <c r="G21" s="94"/>
      <c r="H21" s="94"/>
      <c r="I21" s="94"/>
      <c r="J21" s="94"/>
      <c r="K21" s="94"/>
      <c r="L21" s="95"/>
      <c r="M21" s="69">
        <v>0.1</v>
      </c>
      <c r="N21" s="70"/>
      <c r="O21" s="68"/>
      <c r="P21" s="71"/>
      <c r="Q21" s="47">
        <f>M21*SUM(Q6:Q20)</f>
        <v>0</v>
      </c>
    </row>
    <row r="22" spans="1:17" x14ac:dyDescent="0.2">
      <c r="B22" s="72" t="s">
        <v>20</v>
      </c>
      <c r="C22" s="73"/>
      <c r="D22" s="74"/>
      <c r="E22" s="75"/>
      <c r="F22" s="73"/>
      <c r="G22" s="73"/>
      <c r="H22" s="73"/>
      <c r="I22" s="73"/>
      <c r="J22" s="73"/>
      <c r="K22" s="73"/>
      <c r="L22" s="73"/>
      <c r="M22" s="73"/>
      <c r="N22" s="73"/>
      <c r="O22" s="76"/>
      <c r="P22" s="77"/>
      <c r="Q22" s="78">
        <f>SUM(Q6:Q21)</f>
        <v>0</v>
      </c>
    </row>
    <row r="23" spans="1:17" x14ac:dyDescent="0.2">
      <c r="B23" s="27" t="s">
        <v>21</v>
      </c>
      <c r="C23" s="28"/>
      <c r="D23" s="79" t="s">
        <v>22</v>
      </c>
      <c r="E23" s="80"/>
      <c r="F23" s="28"/>
      <c r="G23" s="28"/>
      <c r="H23" s="28"/>
      <c r="I23" s="28"/>
      <c r="J23" s="28"/>
      <c r="K23" s="28"/>
      <c r="L23" s="28"/>
      <c r="M23" s="28"/>
      <c r="N23" s="28"/>
      <c r="O23" s="81"/>
      <c r="P23" s="82"/>
      <c r="Q23" s="83">
        <f>Q3-Q22</f>
        <v>0</v>
      </c>
    </row>
    <row r="24" spans="1:17" x14ac:dyDescent="0.2">
      <c r="B24" s="84"/>
      <c r="C24" s="84"/>
      <c r="G24" s="85"/>
    </row>
    <row r="25" spans="1:17" ht="16" customHeight="1" x14ac:dyDescent="0.2">
      <c r="B25" s="88" t="s">
        <v>50</v>
      </c>
      <c r="C25" s="84"/>
      <c r="G25" s="85"/>
    </row>
    <row r="26" spans="1:17" ht="50" customHeight="1" x14ac:dyDescent="0.2">
      <c r="A26" s="26">
        <v>1</v>
      </c>
      <c r="B26" s="92" t="s">
        <v>57</v>
      </c>
      <c r="C26" s="89"/>
      <c r="D26" s="89"/>
      <c r="E26" s="89"/>
      <c r="F26" s="89"/>
      <c r="G26" s="89"/>
      <c r="H26" s="89"/>
      <c r="I26" s="89"/>
      <c r="J26" s="89"/>
      <c r="K26" s="89"/>
      <c r="L26" s="89"/>
      <c r="M26" s="89"/>
      <c r="N26" s="89"/>
      <c r="O26" s="89"/>
      <c r="P26" s="89"/>
      <c r="Q26" s="89"/>
    </row>
    <row r="27" spans="1:17" x14ac:dyDescent="0.2">
      <c r="A27" s="26">
        <v>2</v>
      </c>
      <c r="B27" s="86" t="s">
        <v>51</v>
      </c>
      <c r="C27" s="86"/>
      <c r="D27" s="86"/>
      <c r="E27" s="86"/>
      <c r="F27" s="86"/>
      <c r="G27" s="86"/>
      <c r="H27" s="86"/>
      <c r="I27" s="86"/>
      <c r="J27" s="86"/>
      <c r="K27" s="86"/>
      <c r="L27" s="86"/>
      <c r="M27" s="86"/>
      <c r="N27" s="86"/>
      <c r="O27" s="86"/>
      <c r="P27" s="86"/>
      <c r="Q27" s="86"/>
    </row>
    <row r="28" spans="1:17" ht="117" customHeight="1" x14ac:dyDescent="0.2">
      <c r="A28" s="26">
        <v>3</v>
      </c>
      <c r="B28" s="24" t="s">
        <v>53</v>
      </c>
      <c r="C28" s="24"/>
      <c r="D28" s="24"/>
      <c r="E28" s="24"/>
      <c r="F28" s="24"/>
      <c r="G28" s="24"/>
      <c r="H28" s="24"/>
      <c r="I28" s="24"/>
      <c r="J28" s="24"/>
      <c r="K28" s="24"/>
      <c r="L28" s="24"/>
      <c r="M28" s="24"/>
      <c r="N28" s="24"/>
      <c r="O28" s="24"/>
      <c r="P28" s="24"/>
      <c r="Q28" s="24"/>
    </row>
    <row r="29" spans="1:17" x14ac:dyDescent="0.2">
      <c r="B29" s="87"/>
      <c r="C29" s="84"/>
      <c r="D29" s="84"/>
      <c r="E29" s="84"/>
      <c r="F29" s="84"/>
      <c r="G29" s="84"/>
      <c r="H29" s="84"/>
      <c r="I29" s="84"/>
      <c r="J29" s="84"/>
      <c r="K29" s="84"/>
      <c r="L29" s="84"/>
      <c r="M29" s="84"/>
      <c r="N29" s="84"/>
      <c r="O29" s="84"/>
      <c r="P29" s="84"/>
      <c r="Q29" s="84"/>
    </row>
  </sheetData>
  <mergeCells count="18">
    <mergeCell ref="B21:L21"/>
    <mergeCell ref="J3:K3"/>
    <mergeCell ref="B28:Q28"/>
    <mergeCell ref="B26:Q26"/>
    <mergeCell ref="B27:Q27"/>
    <mergeCell ref="B4:C5"/>
    <mergeCell ref="E4:E5"/>
    <mergeCell ref="M4:N4"/>
    <mergeCell ref="F4:L4"/>
    <mergeCell ref="D4:D5"/>
    <mergeCell ref="O4:O5"/>
    <mergeCell ref="B17:B18"/>
    <mergeCell ref="B19:B20"/>
    <mergeCell ref="B7:B8"/>
    <mergeCell ref="B9:B10"/>
    <mergeCell ref="B11:B12"/>
    <mergeCell ref="B13:B14"/>
    <mergeCell ref="B15:B16"/>
  </mergeCells>
  <pageMargins left="0.7" right="0.7" top="0.75" bottom="0.75" header="0.3" footer="0.3"/>
  <pageSetup paperSize="9" scale="67"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2ED0C-522D-3D4D-B5E4-BAE3E3CE2918}">
  <dimension ref="B3:L9"/>
  <sheetViews>
    <sheetView zoomScale="116" workbookViewId="0">
      <selection activeCell="F14" sqref="F14"/>
    </sheetView>
  </sheetViews>
  <sheetFormatPr baseColWidth="10" defaultRowHeight="16" x14ac:dyDescent="0.2"/>
  <cols>
    <col min="2" max="2" width="14.5" bestFit="1" customWidth="1"/>
  </cols>
  <sheetData>
    <row r="3" spans="2:12" x14ac:dyDescent="0.2">
      <c r="B3" s="2" t="s">
        <v>24</v>
      </c>
      <c r="C3" s="1"/>
      <c r="D3" s="1">
        <v>26</v>
      </c>
      <c r="E3" s="1" t="s">
        <v>25</v>
      </c>
    </row>
    <row r="4" spans="2:12" x14ac:dyDescent="0.2">
      <c r="B4" s="2" t="s">
        <v>26</v>
      </c>
      <c r="C4" s="3">
        <v>0.8</v>
      </c>
      <c r="D4" s="1">
        <f>C4*D3</f>
        <v>20.8</v>
      </c>
      <c r="E4" s="1" t="s">
        <v>25</v>
      </c>
    </row>
    <row r="5" spans="2:12" x14ac:dyDescent="0.2">
      <c r="B5" s="20" t="s">
        <v>27</v>
      </c>
      <c r="C5" s="22" t="s">
        <v>28</v>
      </c>
      <c r="D5" s="23"/>
      <c r="E5" s="22" t="s">
        <v>29</v>
      </c>
      <c r="F5" s="23"/>
      <c r="G5" s="18" t="s">
        <v>30</v>
      </c>
      <c r="H5" s="19"/>
      <c r="I5" s="18" t="s">
        <v>31</v>
      </c>
      <c r="J5" s="19"/>
      <c r="K5" s="18" t="s">
        <v>31</v>
      </c>
      <c r="L5" s="19"/>
    </row>
    <row r="6" spans="2:12" x14ac:dyDescent="0.2">
      <c r="B6" s="21"/>
      <c r="C6" s="4" t="s">
        <v>32</v>
      </c>
      <c r="D6" s="4" t="s">
        <v>33</v>
      </c>
      <c r="E6" s="4" t="s">
        <v>32</v>
      </c>
      <c r="F6" s="4" t="s">
        <v>33</v>
      </c>
      <c r="G6" s="4" t="s">
        <v>32</v>
      </c>
      <c r="H6" s="4" t="s">
        <v>33</v>
      </c>
      <c r="I6" s="4" t="s">
        <v>32</v>
      </c>
      <c r="J6" s="4" t="s">
        <v>33</v>
      </c>
      <c r="K6" s="4" t="s">
        <v>32</v>
      </c>
      <c r="L6" s="4" t="s">
        <v>33</v>
      </c>
    </row>
    <row r="7" spans="2:12" x14ac:dyDescent="0.2">
      <c r="B7" s="5" t="s">
        <v>34</v>
      </c>
      <c r="C7" s="1">
        <v>1.5</v>
      </c>
      <c r="D7" s="1">
        <v>1</v>
      </c>
      <c r="E7" s="6">
        <f t="shared" ref="E7:F9" si="0">C7*$D$4</f>
        <v>31.200000000000003</v>
      </c>
      <c r="F7" s="6">
        <f t="shared" si="0"/>
        <v>20.8</v>
      </c>
      <c r="G7" s="7">
        <f t="shared" ref="G7:H9" si="1">C7*$D$3*30/500</f>
        <v>2.34</v>
      </c>
      <c r="H7" s="7">
        <f t="shared" si="1"/>
        <v>1.56</v>
      </c>
      <c r="I7" s="7">
        <f t="shared" ref="I7:J9" si="2">G7*3</f>
        <v>7.02</v>
      </c>
      <c r="J7" s="7">
        <f t="shared" si="2"/>
        <v>4.68</v>
      </c>
      <c r="K7" s="6">
        <f t="shared" ref="K7:L9" si="3">ROUND(I7,0)</f>
        <v>7</v>
      </c>
      <c r="L7" s="6">
        <f t="shared" si="3"/>
        <v>5</v>
      </c>
    </row>
    <row r="8" spans="2:12" x14ac:dyDescent="0.2">
      <c r="B8" s="8" t="s">
        <v>35</v>
      </c>
      <c r="C8" s="9">
        <v>2</v>
      </c>
      <c r="D8" s="9">
        <v>1.5</v>
      </c>
      <c r="E8" s="10">
        <f t="shared" si="0"/>
        <v>41.6</v>
      </c>
      <c r="F8" s="10">
        <f t="shared" si="0"/>
        <v>31.200000000000003</v>
      </c>
      <c r="G8" s="11">
        <f t="shared" si="1"/>
        <v>3.12</v>
      </c>
      <c r="H8" s="11">
        <f t="shared" si="1"/>
        <v>2.34</v>
      </c>
      <c r="I8" s="11">
        <f t="shared" si="2"/>
        <v>9.36</v>
      </c>
      <c r="J8" s="11">
        <f t="shared" si="2"/>
        <v>7.02</v>
      </c>
      <c r="K8" s="10">
        <f t="shared" si="3"/>
        <v>9</v>
      </c>
      <c r="L8" s="10">
        <f t="shared" si="3"/>
        <v>7</v>
      </c>
    </row>
    <row r="9" spans="2:12" x14ac:dyDescent="0.2">
      <c r="B9" s="5" t="s">
        <v>36</v>
      </c>
      <c r="C9" s="1">
        <v>2.5</v>
      </c>
      <c r="D9" s="1">
        <v>2</v>
      </c>
      <c r="E9" s="6">
        <f t="shared" si="0"/>
        <v>52</v>
      </c>
      <c r="F9" s="6">
        <f t="shared" si="0"/>
        <v>41.6</v>
      </c>
      <c r="G9" s="7">
        <f t="shared" si="1"/>
        <v>3.9</v>
      </c>
      <c r="H9" s="7">
        <f t="shared" si="1"/>
        <v>3.12</v>
      </c>
      <c r="I9" s="7">
        <f t="shared" si="2"/>
        <v>11.7</v>
      </c>
      <c r="J9" s="7">
        <f t="shared" si="2"/>
        <v>9.36</v>
      </c>
      <c r="K9" s="6">
        <f t="shared" si="3"/>
        <v>12</v>
      </c>
      <c r="L9" s="6">
        <f t="shared" si="3"/>
        <v>9</v>
      </c>
    </row>
  </sheetData>
  <mergeCells count="6">
    <mergeCell ref="K5:L5"/>
    <mergeCell ref="B5:B6"/>
    <mergeCell ref="C5:D5"/>
    <mergeCell ref="E5:F5"/>
    <mergeCell ref="G5:H5"/>
    <mergeCell ref="I5:J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Protein Calculator</vt:lpstr>
      <vt:lpstr>Scoops Per Day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2020-11-17T06:52:24Z</dcterms:created>
  <dcterms:modified xsi:type="dcterms:W3CDTF">2021-08-30T05:05:32Z</dcterms:modified>
</cp:coreProperties>
</file>